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30" activeTab="0"/>
  </bookViews>
  <sheets>
    <sheet name="2021" sheetId="1" r:id="rId1"/>
  </sheets>
  <definedNames>
    <definedName name="_xlnm._FilterDatabase" localSheetId="0" hidden="1">'2021'!$A$9:$H$53</definedName>
  </definedNames>
  <calcPr fullCalcOnLoad="1"/>
</workbook>
</file>

<file path=xl/sharedStrings.xml><?xml version="1.0" encoding="utf-8"?>
<sst xmlns="http://schemas.openxmlformats.org/spreadsheetml/2006/main" count="193" uniqueCount="103">
  <si>
    <t>Madona</t>
  </si>
  <si>
    <t>Arona</t>
  </si>
  <si>
    <t>Barkava</t>
  </si>
  <si>
    <t>Bērzaune</t>
  </si>
  <si>
    <t>Dzelzava</t>
  </si>
  <si>
    <t>Kalsnava</t>
  </si>
  <si>
    <t>Ļaudona</t>
  </si>
  <si>
    <t>Mētriena</t>
  </si>
  <si>
    <t>Ošupe</t>
  </si>
  <si>
    <t>Prauliena</t>
  </si>
  <si>
    <t>Sarkaņi</t>
  </si>
  <si>
    <t>Kopā</t>
  </si>
  <si>
    <t>Kolektīva nosaukums</t>
  </si>
  <si>
    <t>Kalsnavas pagasta sieviešu koris "Silvita"</t>
  </si>
  <si>
    <t>Praulienas pagasta jauktais koris</t>
  </si>
  <si>
    <t>J.Norviļa Madonas Mūzikas skolas koklētāju ansamblis</t>
  </si>
  <si>
    <t>Novads</t>
  </si>
  <si>
    <t>Kolekt. skaits</t>
  </si>
  <si>
    <t>KOPĀ</t>
  </si>
  <si>
    <t>Madonas novads</t>
  </si>
  <si>
    <t>Koris</t>
  </si>
  <si>
    <t>Pūtēju orķestris</t>
  </si>
  <si>
    <t>Tautas deju kolektīvs</t>
  </si>
  <si>
    <t>Koklētāju ansamblis</t>
  </si>
  <si>
    <t xml:space="preserve">Novads/Pilsēta </t>
  </si>
  <si>
    <t xml:space="preserve">Kolektīva veids    </t>
  </si>
  <si>
    <t>Kolektīva nosaukums (G2)</t>
  </si>
  <si>
    <t>Amatierteātris</t>
  </si>
  <si>
    <t>Madonas pilsētas kultūras nama vokālā grupa „The sound effect”</t>
  </si>
  <si>
    <t>Kalsnavas pagasta pārvaldes kultūras nama jauniešu deju kolektīvs “Kalsnava”</t>
  </si>
  <si>
    <t xml:space="preserve">Sarkaņu pagasta tautas nama “Kalnagravas” jauniešu deju kolektīvs “Resgaļi”   </t>
  </si>
  <si>
    <t xml:space="preserve">Sarkaņu pagasta tautas nama “Kalnagravas” vidējās paaudzes deju kolektīvs “Kalnagravas”   </t>
  </si>
  <si>
    <t xml:space="preserve">Praulienas pagasta Saikavas tautas nama vidējās paaudzes deju kopa “Saikavieši”  </t>
  </si>
  <si>
    <t xml:space="preserve">Ošupes pagasta Degumnieku tautas nama vidējās paaudzes deju kolektīvs “Degumnieki”  </t>
  </si>
  <si>
    <t>Aronas pagasta Lauteres kultūras nama vidējās paaudzes deju kolektīvs “Ritsolis”</t>
  </si>
  <si>
    <t xml:space="preserve">Madonas pilsētas kultūras nama senioru deju kolektīvs “Atvasara”  </t>
  </si>
  <si>
    <t xml:space="preserve">Sarkaņu pagasta tautas nama “Kalnagravas” senioru deju kolektīvs “Labākie gadi”   </t>
  </si>
  <si>
    <t xml:space="preserve">Barkavas pagasta Barkavas kultūras nama senioru deju kopa “Klabdancis”   </t>
  </si>
  <si>
    <t>Sarkaņu pagasta tautas nama “Kalnagravas” senioru deju kolektīvs “Senči”</t>
  </si>
  <si>
    <t xml:space="preserve">Kalsnavas pagasta pārvaldes kultūras nama senioru deju kolektīvs “Jāņukalns”  </t>
  </si>
  <si>
    <t xml:space="preserve">Ļaudonas pagasta pārvaldes kultūras nama senioru deju kolektīvs “Divi krasti”  </t>
  </si>
  <si>
    <t xml:space="preserve">Mētrienas pagasta Mētrienas tautas nama senioru deju kolektīvs “Mētra”    </t>
  </si>
  <si>
    <t>Bērzaunes pagasta Sauleskalna tautas nama vīru koris "Gaiziņš"</t>
  </si>
  <si>
    <t>Madonas pilsētas kultūras nama jauktais koris "Madona"</t>
  </si>
  <si>
    <t>Ļaudonas pagasta jauktais koris "Lai top!"</t>
  </si>
  <si>
    <t>Madonas pilsētas kultūras nama pūtēju orķestris</t>
  </si>
  <si>
    <t xml:space="preserve">Bērzaunes pagasta Sauleskalna tautas nama vidējās paaudzes deju kolektīvs “Atāls”   </t>
  </si>
  <si>
    <t xml:space="preserve">Barkavas pagasta Barkavas kultūras nama jauniešu deju kolektīvs “Pīne”  </t>
  </si>
  <si>
    <t>Madonas pilsētas kultūras nama koklētāju ansamblis "Rasa"</t>
  </si>
  <si>
    <t>Madonas pilsētas kultūras nama folkloras kopa "Vērtumnieki"</t>
  </si>
  <si>
    <t>Sarkaņu pagasta tautas nama "Kalnagravas" folkloras kopa "Libe"</t>
  </si>
  <si>
    <t>Sarkaņu pagasta tautas nama „Kalnagravas” aušanas un rokdarbu pulciņš</t>
  </si>
  <si>
    <t>Sarkaņu pagasta tautas nama „Kalnagravas” jauktais vokālais ansamblis "Rondo"</t>
  </si>
  <si>
    <t>Dzelzavas pagsta Dzelzavas kultūras nama sieviešu vokālais ansamblis "Variants"</t>
  </si>
  <si>
    <t>Barkavas pagasta Barkavas kultūras nama folkloras kopa "Madava"</t>
  </si>
  <si>
    <t>Madonas pilsētas kultūras nama senioru jauktais koris "Mantojums"</t>
  </si>
  <si>
    <t>Praulienas pagasta Saikavas tautas nama jauniešu deju kolektīvs "Pinums"</t>
  </si>
  <si>
    <t xml:space="preserve">Mētrienas pagasta Mētrienas tautas nama jauniešu deju kolektīvs “Meteņi”    </t>
  </si>
  <si>
    <t xml:space="preserve">Ļaudonas pagasta pārvaldes kultūras nama vidējās paaudzes deju kolektīvs “Grieze”  </t>
  </si>
  <si>
    <t>Šajā sarakstā iekļauti amatierteātri, folkloras kopas, tautas lietišķās mākslas studijas, mazākumtautību kolektīvi, vokālie ansambļi, tautas mūzikas kapelas (G2)</t>
  </si>
  <si>
    <t xml:space="preserve">Kalsnavas pagasta pārvaldes Kalsnavas kultūras nama folkloras kopa "Vesetnieki" </t>
  </si>
  <si>
    <t>R.Blaumaņa Madonas tautas teātris</t>
  </si>
  <si>
    <t>Kolektīvi KOPĀ:</t>
  </si>
  <si>
    <t xml:space="preserve">KOPĀ (EUR) : </t>
  </si>
  <si>
    <t>KOPĀ (EUR):</t>
  </si>
  <si>
    <t>Pavisam KOPĀ (EUR):</t>
  </si>
  <si>
    <t>Madonas pilsētas kultūras nama Tautas deju ansamblis “Vidzeme”  (D)</t>
  </si>
  <si>
    <t>Madonas pilsētas kultūras nama Tautas deju ansamblis “Vidzeme I” (B)</t>
  </si>
  <si>
    <t>Kol. sk.</t>
  </si>
  <si>
    <t>Folkloras kopa</t>
  </si>
  <si>
    <t>Tautas lietišķās mākslas studija</t>
  </si>
  <si>
    <t>Vokālais ansamblis</t>
  </si>
  <si>
    <t>Liezēres pagasta vidējās paaudzes deju kolektīvs</t>
  </si>
  <si>
    <t>Liezēre</t>
  </si>
  <si>
    <t>Lubānas Kultūras nama senioru sieviešu koris "Noskaņa"</t>
  </si>
  <si>
    <t>Cesvaines novada kultūras nama jauktais koris "Cesvaine"</t>
  </si>
  <si>
    <t>Ērgļu saieta nama jauktais koris "Ērgļi"</t>
  </si>
  <si>
    <t>Cesvaines novada kultūras nama jauniešu deju kolektīvs "Cesvaine" C</t>
  </si>
  <si>
    <t>Ērgļu saieta nama deju kolektīvs "Pastalnieki" D</t>
  </si>
  <si>
    <t>Ērgļu saieta nama jauniešu deju kolektīvs "Ērgļu jaunieši" C</t>
  </si>
  <si>
    <t>Ērgļu saieta nama jauniešu deju kolektīvs "Rūdis" B</t>
  </si>
  <si>
    <t>Ērgļu saieta nama vidējās paaudzes deju kolektīvs "Rūdolfs" E</t>
  </si>
  <si>
    <t>Lubānas pilsētas kultūras nama jauniešu deju kolektīvs "Žuburi" B</t>
  </si>
  <si>
    <t>Lubānas pilsētas kultūras nama jauniešu deju kolektīvs "Žuburi" C</t>
  </si>
  <si>
    <t>Lubānas pilsētas kultūras nama tautas deju ansamblis "Lubāna" F</t>
  </si>
  <si>
    <t>Meirānu tautas nama vidējās paaudzes deju kolektīvs "Rokraksti"</t>
  </si>
  <si>
    <t>Meirānu tautas nama senioru deju kolektīvs "Meirāni"</t>
  </si>
  <si>
    <t>Kraukļu folkloras kopa "Krauklēnieši"</t>
  </si>
  <si>
    <t>Ērgļu tautas mūzikas kopa "Pulgosnieši"</t>
  </si>
  <si>
    <t>Lubānas folkloras kopa</t>
  </si>
  <si>
    <t>Ērgļu saieta nama tautas lietišķās mākslas studija "Ērgļi"</t>
  </si>
  <si>
    <t>Tautas mūzikas kapela</t>
  </si>
  <si>
    <t>Lubānas lauku kapela "Meldiņš"</t>
  </si>
  <si>
    <t>Cesvaine</t>
  </si>
  <si>
    <t>Ērgļi</t>
  </si>
  <si>
    <t>Lubāna</t>
  </si>
  <si>
    <t>Liezēres amatierteātris "LiNaTe"</t>
  </si>
  <si>
    <t>Valsts budžeta mērķdotācija māksliniecisko kolektīvu vadītāju darba samaksai un valsts sociālās apdrošināšanas obligātajām iemaksām par 2022.gada 1. pusgadu</t>
  </si>
  <si>
    <t>Madonas novada pašvaldības domes</t>
  </si>
  <si>
    <t>Pielikums Nr.2</t>
  </si>
  <si>
    <t>21.06.2022. lēmumam Nr. 387</t>
  </si>
  <si>
    <t>(Prot.Nr. 14, 23. p.)</t>
  </si>
  <si>
    <t>Kolektīva veids (koprepertuāra kolektīvi)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</si>
</sst>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"/>
    <numFmt numFmtId="179" formatCode="&quot;Jā&quot;;&quot;Jā&quot;;&quot;Nē&quot;"/>
    <numFmt numFmtId="180" formatCode="&quot;Patiess&quot;;&quot;Patiess&quot;;&quot;Aplams&quot;"/>
    <numFmt numFmtId="181" formatCode="&quot;Ieslēgts&quot;;&quot;Ieslēgts&quot;;&quot;Izslēgts&quot;"/>
    <numFmt numFmtId="182" formatCode="[$€-2]\ #\ ##,000_);[Red]\([$€-2]\ #\ ##,000\)"/>
  </numFmts>
  <fonts count="6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Verdana"/>
      <family val="2"/>
    </font>
    <font>
      <u val="single"/>
      <sz val="12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Verdana"/>
      <family val="2"/>
    </font>
    <font>
      <sz val="12"/>
      <color rgb="FF000000"/>
      <name val="Times New Roman"/>
      <family val="1"/>
    </font>
    <font>
      <u val="single"/>
      <sz val="12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>
        <color rgb="FFB2B2B2"/>
      </bottom>
    </border>
    <border>
      <left/>
      <right/>
      <top/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0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50" applyFont="1" applyFill="1" applyBorder="1" applyAlignment="1" applyProtection="1">
      <alignment horizontal="right" vertical="top" wrapText="1" readingOrder="1"/>
      <protection locked="0"/>
    </xf>
    <xf numFmtId="0" fontId="2" fillId="0" borderId="10" xfId="50" applyFont="1" applyFill="1" applyBorder="1" applyAlignment="1" applyProtection="1">
      <alignment horizontal="left" vertical="top" wrapText="1" readingOrder="1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1" fillId="0" borderId="10" xfId="50" applyFont="1" applyFill="1" applyBorder="1" applyAlignment="1" applyProtection="1">
      <alignment horizontal="center" vertical="top" wrapText="1" readingOrder="1"/>
      <protection locked="0"/>
    </xf>
    <xf numFmtId="0" fontId="1" fillId="0" borderId="10" xfId="50" applyFont="1" applyFill="1" applyBorder="1" applyAlignment="1" applyProtection="1">
      <alignment vertical="top" wrapText="1" readingOrder="1"/>
      <protection locked="0"/>
    </xf>
    <xf numFmtId="0" fontId="2" fillId="0" borderId="10" xfId="50" applyFont="1" applyFill="1" applyBorder="1" applyAlignment="1">
      <alignment horizontal="right"/>
      <protection/>
    </xf>
    <xf numFmtId="0" fontId="3" fillId="0" borderId="11" xfId="50" applyFont="1" applyFill="1" applyBorder="1" applyAlignment="1">
      <alignment horizontal="center"/>
      <protection/>
    </xf>
    <xf numFmtId="0" fontId="2" fillId="0" borderId="12" xfId="50" applyFont="1" applyFill="1" applyBorder="1" applyAlignment="1" applyProtection="1">
      <alignment vertical="top" wrapText="1" readingOrder="1"/>
      <protection locked="0"/>
    </xf>
    <xf numFmtId="0" fontId="3" fillId="0" borderId="13" xfId="50" applyFont="1" applyFill="1" applyBorder="1" applyAlignment="1">
      <alignment horizontal="center"/>
      <protection/>
    </xf>
    <xf numFmtId="0" fontId="5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" fillId="0" borderId="0" xfId="50" applyFont="1" applyFill="1" applyAlignment="1">
      <alignment/>
      <protection/>
    </xf>
    <xf numFmtId="0" fontId="2" fillId="0" borderId="10" xfId="50" applyFont="1" applyFill="1" applyBorder="1" applyAlignment="1">
      <alignment/>
      <protection/>
    </xf>
    <xf numFmtId="0" fontId="4" fillId="0" borderId="12" xfId="52" applyFont="1" applyFill="1" applyBorder="1" applyAlignment="1">
      <alignment/>
    </xf>
    <xf numFmtId="0" fontId="2" fillId="0" borderId="10" xfId="50" applyFont="1" applyFill="1" applyBorder="1" applyAlignment="1" applyProtection="1">
      <alignment vertical="top" wrapText="1" readingOrder="1"/>
      <protection locked="0"/>
    </xf>
    <xf numFmtId="0" fontId="4" fillId="0" borderId="10" xfId="52" applyFont="1" applyFill="1" applyBorder="1" applyAlignment="1">
      <alignment/>
    </xf>
    <xf numFmtId="0" fontId="2" fillId="0" borderId="10" xfId="50" applyFont="1" applyFill="1" applyBorder="1" applyAlignment="1" applyProtection="1">
      <alignment horizontal="right" vertical="top" wrapText="1"/>
      <protection locked="0"/>
    </xf>
    <xf numFmtId="0" fontId="2" fillId="0" borderId="10" xfId="52" applyFont="1" applyFill="1" applyBorder="1" applyAlignment="1" applyProtection="1">
      <alignment horizontal="center" wrapText="1" readingOrder="1"/>
      <protection locked="0"/>
    </xf>
    <xf numFmtId="0" fontId="2" fillId="0" borderId="10" xfId="52" applyFont="1" applyFill="1" applyBorder="1" applyAlignment="1" applyProtection="1">
      <alignment wrapText="1" readingOrder="1"/>
      <protection locked="0"/>
    </xf>
    <xf numFmtId="0" fontId="1" fillId="0" borderId="10" xfId="52" applyFont="1" applyFill="1" applyBorder="1" applyAlignment="1" applyProtection="1">
      <alignment wrapText="1" readingOrder="1"/>
      <protection locked="0"/>
    </xf>
    <xf numFmtId="0" fontId="1" fillId="0" borderId="10" xfId="52" applyFont="1" applyFill="1" applyBorder="1" applyAlignment="1" applyProtection="1">
      <alignment horizontal="right" wrapText="1" readingOrder="1"/>
      <protection locked="0"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2" fillId="0" borderId="14" xfId="50" applyFont="1" applyFill="1" applyBorder="1" applyAlignment="1" applyProtection="1">
      <alignment horizontal="right" vertical="top" wrapText="1" readingOrder="1"/>
      <protection locked="0"/>
    </xf>
    <xf numFmtId="0" fontId="2" fillId="0" borderId="10" xfId="0" applyFont="1" applyFill="1" applyBorder="1" applyAlignment="1">
      <alignment/>
    </xf>
    <xf numFmtId="0" fontId="57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10" xfId="50" applyFont="1" applyFill="1" applyBorder="1" applyAlignment="1" applyProtection="1">
      <alignment horizontal="right" vertical="center" wrapText="1" readingOrder="1"/>
      <protection locked="0"/>
    </xf>
    <xf numFmtId="0" fontId="2" fillId="0" borderId="10" xfId="50" applyFont="1" applyFill="1" applyBorder="1" applyAlignment="1" applyProtection="1">
      <alignment vertical="center" wrapText="1" readingOrder="1"/>
      <protection locked="0"/>
    </xf>
    <xf numFmtId="0" fontId="1" fillId="0" borderId="15" xfId="50" applyFont="1" applyFill="1" applyBorder="1" applyAlignment="1" applyProtection="1">
      <alignment horizontal="center" vertical="top" wrapText="1" readingOrder="1"/>
      <protection locked="0"/>
    </xf>
    <xf numFmtId="0" fontId="1" fillId="0" borderId="0" xfId="50" applyFont="1" applyFill="1" applyBorder="1" applyAlignment="1" applyProtection="1">
      <alignment horizontal="center" vertical="top" wrapText="1" readingOrder="1"/>
      <protection locked="0"/>
    </xf>
    <xf numFmtId="0" fontId="3" fillId="0" borderId="0" xfId="50" applyFont="1" applyFill="1" applyBorder="1" applyAlignment="1">
      <alignment/>
      <protection/>
    </xf>
    <xf numFmtId="0" fontId="2" fillId="0" borderId="15" xfId="50" applyFont="1" applyFill="1" applyBorder="1" applyAlignment="1" applyProtection="1">
      <alignment horizontal="right" vertical="top" wrapText="1" readingOrder="1"/>
      <protection locked="0"/>
    </xf>
    <xf numFmtId="0" fontId="2" fillId="0" borderId="15" xfId="50" applyFont="1" applyFill="1" applyBorder="1" applyAlignment="1">
      <alignment horizontal="right"/>
      <protection/>
    </xf>
    <xf numFmtId="0" fontId="1" fillId="0" borderId="1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 applyProtection="1">
      <alignment horizontal="center" wrapText="1" readingOrder="1"/>
      <protection locked="0"/>
    </xf>
    <xf numFmtId="0" fontId="4" fillId="0" borderId="0" xfId="52" applyFont="1" applyFill="1" applyBorder="1" applyAlignment="1">
      <alignment horizontal="center"/>
    </xf>
    <xf numFmtId="0" fontId="1" fillId="0" borderId="10" xfId="50" applyFont="1" applyFill="1" applyBorder="1" applyAlignment="1">
      <alignment/>
      <protection/>
    </xf>
    <xf numFmtId="0" fontId="2" fillId="0" borderId="10" xfId="50" applyFont="1" applyFill="1" applyBorder="1" applyAlignment="1">
      <alignment horizontal="right" vertical="center"/>
      <protection/>
    </xf>
    <xf numFmtId="0" fontId="1" fillId="0" borderId="10" xfId="50" applyFont="1" applyFill="1" applyBorder="1" applyAlignment="1" applyProtection="1">
      <alignment horizontal="right" vertical="top" wrapText="1"/>
      <protection locked="0"/>
    </xf>
    <xf numFmtId="0" fontId="1" fillId="0" borderId="10" xfId="52" applyFont="1" applyFill="1" applyBorder="1" applyAlignment="1" applyProtection="1">
      <alignment horizontal="center" vertical="center" wrapText="1" readingOrder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0" applyFont="1" applyFill="1" applyBorder="1" applyAlignment="1" applyProtection="1">
      <alignment vertical="center" wrapText="1" readingOrder="1"/>
      <protection locked="0"/>
    </xf>
    <xf numFmtId="0" fontId="5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9" fillId="0" borderId="0" xfId="50" applyFont="1" applyFill="1" applyBorder="1" applyAlignment="1" applyProtection="1">
      <alignment vertical="top" wrapText="1" readingOrder="1"/>
      <protection locked="0"/>
    </xf>
    <xf numFmtId="0" fontId="55" fillId="0" borderId="0" xfId="50" applyFont="1" applyFill="1" applyBorder="1" applyAlignment="1" applyProtection="1">
      <alignment horizontal="right" vertical="center" wrapText="1"/>
      <protection locked="0"/>
    </xf>
    <xf numFmtId="0" fontId="1" fillId="0" borderId="12" xfId="50" applyFont="1" applyFill="1" applyBorder="1" applyAlignment="1" applyProtection="1">
      <alignment horizontal="right" vertical="top" wrapText="1"/>
      <protection locked="0"/>
    </xf>
    <xf numFmtId="0" fontId="2" fillId="0" borderId="16" xfId="50" applyFont="1" applyFill="1" applyBorder="1" applyAlignment="1" applyProtection="1">
      <alignment horizontal="left" vertical="center" wrapText="1" readingOrder="1"/>
      <protection locked="0"/>
    </xf>
    <xf numFmtId="0" fontId="1" fillId="0" borderId="10" xfId="50" applyFont="1" applyFill="1" applyBorder="1" applyAlignment="1" applyProtection="1">
      <alignment horizontal="right" vertical="top" wrapText="1" readingOrder="1"/>
      <protection locked="0"/>
    </xf>
    <xf numFmtId="0" fontId="60" fillId="0" borderId="10" xfId="0" applyFont="1" applyFill="1" applyBorder="1" applyAlignment="1">
      <alignment horizontal="right"/>
    </xf>
    <xf numFmtId="0" fontId="60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1" fillId="33" borderId="0" xfId="0" applyFont="1" applyFill="1" applyBorder="1" applyAlignment="1">
      <alignment vertical="center"/>
    </xf>
    <xf numFmtId="0" fontId="62" fillId="33" borderId="17" xfId="0" applyFont="1" applyFill="1" applyBorder="1" applyAlignment="1">
      <alignment vertical="center"/>
    </xf>
    <xf numFmtId="0" fontId="62" fillId="33" borderId="18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3" fillId="0" borderId="0" xfId="36" applyFont="1" applyFill="1" applyBorder="1" applyAlignment="1">
      <alignment horizontal="center" wrapText="1"/>
    </xf>
    <xf numFmtId="0" fontId="4" fillId="0" borderId="0" xfId="52" applyFont="1" applyFill="1" applyBorder="1" applyAlignment="1">
      <alignment horizontal="center" wrapText="1"/>
    </xf>
    <xf numFmtId="0" fontId="1" fillId="0" borderId="19" xfId="52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wrapText="1" readingOrder="1"/>
    </xf>
    <xf numFmtId="0" fontId="0" fillId="0" borderId="0" xfId="0" applyFill="1" applyAlignment="1">
      <alignment wrapText="1" readingOrder="1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Excel Built-in Normal" xfId="35"/>
    <cellStyle name="Hyperlink" xfId="36"/>
    <cellStyle name="Ievade" xfId="37"/>
    <cellStyle name="Izcēlums (1. veids)" xfId="38"/>
    <cellStyle name="Izcēlums (2. veids)" xfId="39"/>
    <cellStyle name="Izcēlums (3. veids)" xfId="40"/>
    <cellStyle name="Izcēlums (4. veids)" xfId="41"/>
    <cellStyle name="Izcēlums (5. veids)" xfId="42"/>
    <cellStyle name="Izcēlums (6. veids)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zoomScalePageLayoutView="0" workbookViewId="0" topLeftCell="A1">
      <selection activeCell="U9" sqref="U9"/>
    </sheetView>
  </sheetViews>
  <sheetFormatPr defaultColWidth="5.140625" defaultRowHeight="12.75"/>
  <cols>
    <col min="1" max="1" width="3.7109375" style="11" customWidth="1"/>
    <col min="2" max="2" width="16.8515625" style="11" customWidth="1"/>
    <col min="3" max="3" width="33.28125" style="11" customWidth="1"/>
    <col min="4" max="4" width="10.28125" style="11" customWidth="1"/>
    <col min="5" max="5" width="78.28125" style="11" customWidth="1"/>
    <col min="6" max="6" width="7.8515625" style="11" bestFit="1" customWidth="1"/>
    <col min="7" max="7" width="9.00390625" style="11" customWidth="1"/>
    <col min="8" max="8" width="6.8515625" style="3" bestFit="1" customWidth="1"/>
    <col min="9" max="16384" width="5.140625" style="3" customWidth="1"/>
  </cols>
  <sheetData>
    <row r="1" ht="15.75">
      <c r="E1" s="61" t="s">
        <v>99</v>
      </c>
    </row>
    <row r="2" ht="15.75">
      <c r="E2" s="61" t="s">
        <v>98</v>
      </c>
    </row>
    <row r="3" ht="15.75">
      <c r="E3" s="61" t="s">
        <v>100</v>
      </c>
    </row>
    <row r="4" ht="15.75">
      <c r="E4" s="61" t="s">
        <v>101</v>
      </c>
    </row>
    <row r="7" spans="1:8" ht="18.75" customHeight="1">
      <c r="A7" s="65" t="s">
        <v>97</v>
      </c>
      <c r="B7" s="65"/>
      <c r="C7" s="65"/>
      <c r="D7" s="65"/>
      <c r="E7" s="65"/>
      <c r="F7" s="65"/>
      <c r="G7" s="65"/>
      <c r="H7" s="65"/>
    </row>
    <row r="8" spans="1:7" ht="12.75" customHeight="1">
      <c r="A8" s="4"/>
      <c r="B8" s="37"/>
      <c r="C8" s="29"/>
      <c r="D8" s="29"/>
      <c r="E8" s="29"/>
      <c r="F8" s="29"/>
      <c r="G8" s="29"/>
    </row>
    <row r="9" spans="1:8" s="67" customFormat="1" ht="36.75" customHeight="1">
      <c r="A9" s="33"/>
      <c r="B9" s="5" t="s">
        <v>16</v>
      </c>
      <c r="C9" s="32" t="s">
        <v>102</v>
      </c>
      <c r="D9" s="6" t="s">
        <v>17</v>
      </c>
      <c r="E9" s="6" t="s">
        <v>12</v>
      </c>
      <c r="F9" s="6" t="s">
        <v>18</v>
      </c>
      <c r="G9" s="16">
        <v>1100</v>
      </c>
      <c r="H9" s="66">
        <v>1200</v>
      </c>
    </row>
    <row r="10" spans="1:8" ht="18.75" customHeight="1">
      <c r="A10" s="33"/>
      <c r="B10" s="16" t="s">
        <v>19</v>
      </c>
      <c r="C10" s="35" t="s">
        <v>23</v>
      </c>
      <c r="D10" s="41">
        <v>1</v>
      </c>
      <c r="E10" s="16" t="s">
        <v>15</v>
      </c>
      <c r="F10" s="16">
        <v>405</v>
      </c>
      <c r="G10" s="18">
        <f aca="true" t="shared" si="0" ref="G10:G52">ROUND(F10/1.2409,0)</f>
        <v>326</v>
      </c>
      <c r="H10" s="18">
        <f aca="true" t="shared" si="1" ref="H10:H52">F10-G10</f>
        <v>79</v>
      </c>
    </row>
    <row r="11" spans="1:8" ht="18.75" customHeight="1">
      <c r="A11" s="33"/>
      <c r="B11" s="16" t="s">
        <v>19</v>
      </c>
      <c r="C11" s="35" t="s">
        <v>23</v>
      </c>
      <c r="D11" s="41">
        <v>2</v>
      </c>
      <c r="E11" s="16" t="s">
        <v>48</v>
      </c>
      <c r="F11" s="16">
        <v>405</v>
      </c>
      <c r="G11" s="18">
        <f t="shared" si="0"/>
        <v>326</v>
      </c>
      <c r="H11" s="18">
        <f t="shared" si="1"/>
        <v>79</v>
      </c>
    </row>
    <row r="12" spans="1:8" ht="18.75" customHeight="1">
      <c r="A12" s="34"/>
      <c r="B12" s="16" t="s">
        <v>19</v>
      </c>
      <c r="C12" s="36" t="s">
        <v>20</v>
      </c>
      <c r="D12" s="41">
        <v>3</v>
      </c>
      <c r="E12" s="2" t="s">
        <v>42</v>
      </c>
      <c r="F12" s="16">
        <v>405</v>
      </c>
      <c r="G12" s="18">
        <f t="shared" si="0"/>
        <v>326</v>
      </c>
      <c r="H12" s="18">
        <f t="shared" si="1"/>
        <v>79</v>
      </c>
    </row>
    <row r="13" spans="1:8" ht="18.75" customHeight="1">
      <c r="A13" s="34"/>
      <c r="B13" s="16"/>
      <c r="C13" s="1" t="s">
        <v>20</v>
      </c>
      <c r="D13" s="41">
        <v>4</v>
      </c>
      <c r="E13" s="2" t="s">
        <v>75</v>
      </c>
      <c r="F13" s="16">
        <v>405</v>
      </c>
      <c r="G13" s="18">
        <f t="shared" si="0"/>
        <v>326</v>
      </c>
      <c r="H13" s="18">
        <f>F13-G14</f>
        <v>79</v>
      </c>
    </row>
    <row r="14" spans="1:8" ht="18.75" customHeight="1">
      <c r="A14" s="34"/>
      <c r="B14" s="16"/>
      <c r="C14" s="1" t="s">
        <v>20</v>
      </c>
      <c r="D14" s="41">
        <v>5</v>
      </c>
      <c r="E14" s="2" t="s">
        <v>76</v>
      </c>
      <c r="F14" s="16">
        <v>405</v>
      </c>
      <c r="G14" s="18">
        <f>ROUND(F13/1.2409,0)</f>
        <v>326</v>
      </c>
      <c r="H14" s="18">
        <f>F14-G15</f>
        <v>79</v>
      </c>
    </row>
    <row r="15" spans="1:8" ht="18.75" customHeight="1">
      <c r="A15" s="34"/>
      <c r="B15" s="16" t="s">
        <v>19</v>
      </c>
      <c r="C15" s="35" t="s">
        <v>20</v>
      </c>
      <c r="D15" s="41">
        <v>6</v>
      </c>
      <c r="E15" s="2" t="s">
        <v>13</v>
      </c>
      <c r="F15" s="16">
        <v>405</v>
      </c>
      <c r="G15" s="18">
        <f t="shared" si="0"/>
        <v>326</v>
      </c>
      <c r="H15" s="18">
        <f t="shared" si="1"/>
        <v>79</v>
      </c>
    </row>
    <row r="16" spans="1:8" ht="18.75" customHeight="1">
      <c r="A16" s="34"/>
      <c r="B16" s="16" t="s">
        <v>19</v>
      </c>
      <c r="C16" s="35" t="s">
        <v>20</v>
      </c>
      <c r="D16" s="41">
        <v>7</v>
      </c>
      <c r="E16" s="2" t="s">
        <v>74</v>
      </c>
      <c r="F16" s="16">
        <v>405</v>
      </c>
      <c r="G16" s="18">
        <f t="shared" si="0"/>
        <v>326</v>
      </c>
      <c r="H16" s="18">
        <f t="shared" si="1"/>
        <v>79</v>
      </c>
    </row>
    <row r="17" spans="1:8" ht="18.75" customHeight="1">
      <c r="A17" s="34"/>
      <c r="B17" s="16" t="s">
        <v>19</v>
      </c>
      <c r="C17" s="35" t="s">
        <v>20</v>
      </c>
      <c r="D17" s="41">
        <v>8</v>
      </c>
      <c r="E17" s="2" t="s">
        <v>44</v>
      </c>
      <c r="F17" s="16">
        <v>405</v>
      </c>
      <c r="G17" s="18">
        <f t="shared" si="0"/>
        <v>326</v>
      </c>
      <c r="H17" s="18">
        <f t="shared" si="1"/>
        <v>79</v>
      </c>
    </row>
    <row r="18" spans="1:8" ht="18.75" customHeight="1">
      <c r="A18" s="10"/>
      <c r="B18" s="16" t="s">
        <v>19</v>
      </c>
      <c r="C18" s="35" t="s">
        <v>20</v>
      </c>
      <c r="D18" s="41">
        <v>9</v>
      </c>
      <c r="E18" s="2" t="s">
        <v>43</v>
      </c>
      <c r="F18" s="16">
        <v>405</v>
      </c>
      <c r="G18" s="18">
        <f t="shared" si="0"/>
        <v>326</v>
      </c>
      <c r="H18" s="18">
        <f t="shared" si="1"/>
        <v>79</v>
      </c>
    </row>
    <row r="19" spans="1:8" ht="18.75" customHeight="1">
      <c r="A19" s="10"/>
      <c r="B19" s="9" t="s">
        <v>19</v>
      </c>
      <c r="C19" s="1" t="s">
        <v>20</v>
      </c>
      <c r="D19" s="41">
        <v>10</v>
      </c>
      <c r="E19" s="2" t="s">
        <v>55</v>
      </c>
      <c r="F19" s="16">
        <v>405</v>
      </c>
      <c r="G19" s="18">
        <f t="shared" si="0"/>
        <v>326</v>
      </c>
      <c r="H19" s="18">
        <f t="shared" si="1"/>
        <v>79</v>
      </c>
    </row>
    <row r="20" spans="1:8" ht="18.75" customHeight="1">
      <c r="A20" s="8"/>
      <c r="B20" s="9" t="s">
        <v>19</v>
      </c>
      <c r="C20" s="1" t="s">
        <v>20</v>
      </c>
      <c r="D20" s="41">
        <v>11</v>
      </c>
      <c r="E20" s="2" t="s">
        <v>14</v>
      </c>
      <c r="F20" s="16">
        <v>405</v>
      </c>
      <c r="G20" s="18">
        <f t="shared" si="0"/>
        <v>326</v>
      </c>
      <c r="H20" s="18">
        <f t="shared" si="1"/>
        <v>79</v>
      </c>
    </row>
    <row r="21" spans="1:8" ht="18.75" customHeight="1">
      <c r="A21" s="8"/>
      <c r="B21" s="9" t="s">
        <v>19</v>
      </c>
      <c r="C21" s="1" t="s">
        <v>21</v>
      </c>
      <c r="D21" s="41">
        <v>12</v>
      </c>
      <c r="E21" s="2" t="s">
        <v>45</v>
      </c>
      <c r="F21" s="16">
        <v>405</v>
      </c>
      <c r="G21" s="18">
        <f t="shared" si="0"/>
        <v>326</v>
      </c>
      <c r="H21" s="18">
        <f t="shared" si="1"/>
        <v>79</v>
      </c>
    </row>
    <row r="22" spans="1:8" ht="18.75" customHeight="1">
      <c r="A22" s="8"/>
      <c r="B22" s="9" t="s">
        <v>19</v>
      </c>
      <c r="C22" s="1" t="s">
        <v>22</v>
      </c>
      <c r="D22" s="41">
        <v>13</v>
      </c>
      <c r="E22" s="2" t="s">
        <v>34</v>
      </c>
      <c r="F22" s="16">
        <v>405</v>
      </c>
      <c r="G22" s="18">
        <f t="shared" si="0"/>
        <v>326</v>
      </c>
      <c r="H22" s="18">
        <f t="shared" si="1"/>
        <v>79</v>
      </c>
    </row>
    <row r="23" spans="1:8" ht="18.75" customHeight="1">
      <c r="A23" s="8"/>
      <c r="B23" s="9" t="s">
        <v>19</v>
      </c>
      <c r="C23" s="1" t="s">
        <v>22</v>
      </c>
      <c r="D23" s="41">
        <v>14</v>
      </c>
      <c r="E23" s="2" t="s">
        <v>37</v>
      </c>
      <c r="F23" s="16">
        <v>405</v>
      </c>
      <c r="G23" s="18">
        <f t="shared" si="0"/>
        <v>326</v>
      </c>
      <c r="H23" s="18">
        <f t="shared" si="1"/>
        <v>79</v>
      </c>
    </row>
    <row r="24" spans="1:8" ht="18.75" customHeight="1">
      <c r="A24" s="8"/>
      <c r="B24" s="9" t="s">
        <v>19</v>
      </c>
      <c r="C24" s="1" t="s">
        <v>22</v>
      </c>
      <c r="D24" s="41">
        <v>15</v>
      </c>
      <c r="E24" s="2" t="s">
        <v>47</v>
      </c>
      <c r="F24" s="16">
        <v>405</v>
      </c>
      <c r="G24" s="18">
        <f t="shared" si="0"/>
        <v>326</v>
      </c>
      <c r="H24" s="18">
        <f t="shared" si="1"/>
        <v>79</v>
      </c>
    </row>
    <row r="25" spans="1:8" ht="18.75" customHeight="1">
      <c r="A25" s="8"/>
      <c r="B25" s="9" t="s">
        <v>19</v>
      </c>
      <c r="C25" s="1" t="s">
        <v>22</v>
      </c>
      <c r="D25" s="41">
        <v>16</v>
      </c>
      <c r="E25" s="2" t="s">
        <v>46</v>
      </c>
      <c r="F25" s="16">
        <v>405</v>
      </c>
      <c r="G25" s="18">
        <f t="shared" si="0"/>
        <v>326</v>
      </c>
      <c r="H25" s="18">
        <f t="shared" si="1"/>
        <v>79</v>
      </c>
    </row>
    <row r="26" spans="1:8" ht="18.75" customHeight="1">
      <c r="A26" s="8"/>
      <c r="B26" s="9"/>
      <c r="C26" s="1" t="s">
        <v>22</v>
      </c>
      <c r="D26" s="41">
        <v>17</v>
      </c>
      <c r="E26" s="2" t="s">
        <v>77</v>
      </c>
      <c r="F26" s="16">
        <v>405</v>
      </c>
      <c r="G26" s="18">
        <f>ROUND(F26/1.2409,0)</f>
        <v>326</v>
      </c>
      <c r="H26" s="18">
        <f>F26-G26</f>
        <v>79</v>
      </c>
    </row>
    <row r="27" spans="1:8" ht="18.75" customHeight="1">
      <c r="A27" s="8"/>
      <c r="B27" s="9"/>
      <c r="C27" s="1" t="s">
        <v>22</v>
      </c>
      <c r="D27" s="41">
        <v>18</v>
      </c>
      <c r="E27" s="2" t="s">
        <v>78</v>
      </c>
      <c r="F27" s="16">
        <v>405</v>
      </c>
      <c r="G27" s="18">
        <f t="shared" si="0"/>
        <v>326</v>
      </c>
      <c r="H27" s="18">
        <f t="shared" si="1"/>
        <v>79</v>
      </c>
    </row>
    <row r="28" spans="1:8" ht="18.75" customHeight="1">
      <c r="A28" s="8"/>
      <c r="B28" s="9"/>
      <c r="C28" s="1" t="s">
        <v>22</v>
      </c>
      <c r="D28" s="41">
        <v>19</v>
      </c>
      <c r="E28" s="2" t="s">
        <v>79</v>
      </c>
      <c r="F28" s="16">
        <v>405</v>
      </c>
      <c r="G28" s="18">
        <f t="shared" si="0"/>
        <v>326</v>
      </c>
      <c r="H28" s="18">
        <f t="shared" si="1"/>
        <v>79</v>
      </c>
    </row>
    <row r="29" spans="1:8" ht="18.75" customHeight="1">
      <c r="A29" s="8"/>
      <c r="B29" s="9"/>
      <c r="C29" s="1" t="s">
        <v>22</v>
      </c>
      <c r="D29" s="41">
        <v>20</v>
      </c>
      <c r="E29" s="2" t="s">
        <v>80</v>
      </c>
      <c r="F29" s="16">
        <v>405</v>
      </c>
      <c r="G29" s="18">
        <f t="shared" si="0"/>
        <v>326</v>
      </c>
      <c r="H29" s="18">
        <f t="shared" si="1"/>
        <v>79</v>
      </c>
    </row>
    <row r="30" spans="1:8" ht="18.75" customHeight="1">
      <c r="A30" s="8"/>
      <c r="B30" s="9"/>
      <c r="C30" s="1" t="s">
        <v>22</v>
      </c>
      <c r="D30" s="41">
        <v>21</v>
      </c>
      <c r="E30" s="2" t="s">
        <v>81</v>
      </c>
      <c r="F30" s="16">
        <v>405</v>
      </c>
      <c r="G30" s="18">
        <f t="shared" si="0"/>
        <v>326</v>
      </c>
      <c r="H30" s="18">
        <f t="shared" si="1"/>
        <v>79</v>
      </c>
    </row>
    <row r="31" spans="1:8" ht="18.75" customHeight="1">
      <c r="A31" s="8"/>
      <c r="B31" s="9" t="s">
        <v>19</v>
      </c>
      <c r="C31" s="1" t="s">
        <v>22</v>
      </c>
      <c r="D31" s="41">
        <v>22</v>
      </c>
      <c r="E31" s="2" t="s">
        <v>29</v>
      </c>
      <c r="F31" s="16">
        <v>405</v>
      </c>
      <c r="G31" s="18">
        <f t="shared" si="0"/>
        <v>326</v>
      </c>
      <c r="H31" s="18">
        <f t="shared" si="1"/>
        <v>79</v>
      </c>
    </row>
    <row r="32" spans="1:8" ht="18.75" customHeight="1">
      <c r="A32" s="8"/>
      <c r="B32" s="9" t="s">
        <v>19</v>
      </c>
      <c r="C32" s="1" t="s">
        <v>22</v>
      </c>
      <c r="D32" s="41">
        <v>23</v>
      </c>
      <c r="E32" s="2" t="s">
        <v>39</v>
      </c>
      <c r="F32" s="16">
        <v>405</v>
      </c>
      <c r="G32" s="18">
        <f t="shared" si="0"/>
        <v>326</v>
      </c>
      <c r="H32" s="18">
        <f t="shared" si="1"/>
        <v>79</v>
      </c>
    </row>
    <row r="33" spans="1:8" ht="18.75" customHeight="1">
      <c r="A33" s="8"/>
      <c r="B33" s="9" t="s">
        <v>19</v>
      </c>
      <c r="C33" s="1" t="s">
        <v>22</v>
      </c>
      <c r="D33" s="41">
        <v>24</v>
      </c>
      <c r="E33" s="2" t="s">
        <v>72</v>
      </c>
      <c r="F33" s="16">
        <v>405</v>
      </c>
      <c r="G33" s="18">
        <f t="shared" si="0"/>
        <v>326</v>
      </c>
      <c r="H33" s="18">
        <f t="shared" si="1"/>
        <v>79</v>
      </c>
    </row>
    <row r="34" spans="1:8" ht="18.75" customHeight="1">
      <c r="A34" s="8"/>
      <c r="B34" s="9"/>
      <c r="C34" s="1" t="s">
        <v>22</v>
      </c>
      <c r="D34" s="41">
        <v>25</v>
      </c>
      <c r="E34" s="2" t="s">
        <v>82</v>
      </c>
      <c r="F34" s="16">
        <v>405</v>
      </c>
      <c r="G34" s="18">
        <f t="shared" si="0"/>
        <v>326</v>
      </c>
      <c r="H34" s="18">
        <f t="shared" si="1"/>
        <v>79</v>
      </c>
    </row>
    <row r="35" spans="1:8" ht="18.75" customHeight="1">
      <c r="A35" s="8"/>
      <c r="B35" s="9"/>
      <c r="C35" s="1" t="s">
        <v>22</v>
      </c>
      <c r="D35" s="41">
        <v>26</v>
      </c>
      <c r="E35" s="2" t="s">
        <v>83</v>
      </c>
      <c r="F35" s="16">
        <v>405</v>
      </c>
      <c r="G35" s="18">
        <f t="shared" si="0"/>
        <v>326</v>
      </c>
      <c r="H35" s="18">
        <f t="shared" si="1"/>
        <v>79</v>
      </c>
    </row>
    <row r="36" spans="1:8" ht="18.75" customHeight="1">
      <c r="A36" s="8"/>
      <c r="B36" s="9"/>
      <c r="C36" s="1" t="s">
        <v>22</v>
      </c>
      <c r="D36" s="41">
        <v>27</v>
      </c>
      <c r="E36" s="2" t="s">
        <v>84</v>
      </c>
      <c r="F36" s="16">
        <v>405</v>
      </c>
      <c r="G36" s="18">
        <f t="shared" si="0"/>
        <v>326</v>
      </c>
      <c r="H36" s="18">
        <f t="shared" si="1"/>
        <v>79</v>
      </c>
    </row>
    <row r="37" spans="1:8" ht="18.75" customHeight="1">
      <c r="A37" s="8"/>
      <c r="B37" s="9" t="s">
        <v>19</v>
      </c>
      <c r="C37" s="1" t="s">
        <v>22</v>
      </c>
      <c r="D37" s="41">
        <v>28</v>
      </c>
      <c r="E37" s="2" t="s">
        <v>40</v>
      </c>
      <c r="F37" s="16">
        <v>405</v>
      </c>
      <c r="G37" s="18">
        <f t="shared" si="0"/>
        <v>326</v>
      </c>
      <c r="H37" s="18">
        <f t="shared" si="1"/>
        <v>79</v>
      </c>
    </row>
    <row r="38" spans="1:8" ht="18.75" customHeight="1">
      <c r="A38" s="8"/>
      <c r="B38" s="9" t="s">
        <v>19</v>
      </c>
      <c r="C38" s="1" t="s">
        <v>22</v>
      </c>
      <c r="D38" s="41">
        <v>29</v>
      </c>
      <c r="E38" s="2" t="s">
        <v>58</v>
      </c>
      <c r="F38" s="16">
        <v>405</v>
      </c>
      <c r="G38" s="18">
        <f t="shared" si="0"/>
        <v>326</v>
      </c>
      <c r="H38" s="18">
        <f t="shared" si="1"/>
        <v>79</v>
      </c>
    </row>
    <row r="39" spans="1:8" ht="18.75" customHeight="1">
      <c r="A39" s="8"/>
      <c r="B39" s="9" t="s">
        <v>19</v>
      </c>
      <c r="C39" s="1" t="s">
        <v>22</v>
      </c>
      <c r="D39" s="41">
        <v>30</v>
      </c>
      <c r="E39" s="2" t="s">
        <v>35</v>
      </c>
      <c r="F39" s="16">
        <v>405</v>
      </c>
      <c r="G39" s="18">
        <f t="shared" si="0"/>
        <v>326</v>
      </c>
      <c r="H39" s="18">
        <f t="shared" si="1"/>
        <v>79</v>
      </c>
    </row>
    <row r="40" spans="1:8" ht="18.75" customHeight="1">
      <c r="A40" s="8"/>
      <c r="B40" s="9" t="s">
        <v>19</v>
      </c>
      <c r="C40" s="1" t="s">
        <v>22</v>
      </c>
      <c r="D40" s="41">
        <v>31</v>
      </c>
      <c r="E40" s="2" t="s">
        <v>66</v>
      </c>
      <c r="F40" s="16">
        <v>405</v>
      </c>
      <c r="G40" s="18">
        <f t="shared" si="0"/>
        <v>326</v>
      </c>
      <c r="H40" s="18">
        <f t="shared" si="1"/>
        <v>79</v>
      </c>
    </row>
    <row r="41" spans="1:15" ht="18.75" customHeight="1">
      <c r="A41" s="8"/>
      <c r="B41" s="9" t="s">
        <v>19</v>
      </c>
      <c r="C41" s="1" t="s">
        <v>22</v>
      </c>
      <c r="D41" s="41">
        <v>32</v>
      </c>
      <c r="E41" s="2" t="s">
        <v>67</v>
      </c>
      <c r="F41" s="16">
        <v>405</v>
      </c>
      <c r="G41" s="18">
        <f t="shared" si="0"/>
        <v>326</v>
      </c>
      <c r="H41" s="18">
        <f t="shared" si="1"/>
        <v>79</v>
      </c>
      <c r="M41" s="57"/>
      <c r="N41" s="57"/>
      <c r="O41" s="57"/>
    </row>
    <row r="42" spans="1:15" ht="18.75" customHeight="1">
      <c r="A42" s="8"/>
      <c r="B42" s="9"/>
      <c r="C42" s="1" t="s">
        <v>22</v>
      </c>
      <c r="D42" s="41">
        <v>33</v>
      </c>
      <c r="E42" s="2" t="s">
        <v>85</v>
      </c>
      <c r="F42" s="16">
        <v>405</v>
      </c>
      <c r="G42" s="18">
        <f t="shared" si="0"/>
        <v>326</v>
      </c>
      <c r="H42" s="18">
        <f t="shared" si="1"/>
        <v>79</v>
      </c>
      <c r="M42" s="57"/>
      <c r="N42" s="57"/>
      <c r="O42" s="57"/>
    </row>
    <row r="43" spans="1:15" ht="18.75" customHeight="1">
      <c r="A43" s="8"/>
      <c r="B43" s="9"/>
      <c r="C43" s="1" t="s">
        <v>22</v>
      </c>
      <c r="D43" s="41">
        <v>34</v>
      </c>
      <c r="E43" s="2" t="s">
        <v>86</v>
      </c>
      <c r="F43" s="16">
        <v>405</v>
      </c>
      <c r="G43" s="18">
        <f t="shared" si="0"/>
        <v>326</v>
      </c>
      <c r="H43" s="18">
        <f t="shared" si="1"/>
        <v>79</v>
      </c>
      <c r="M43" s="57"/>
      <c r="N43" s="57"/>
      <c r="O43" s="57"/>
    </row>
    <row r="44" spans="1:15" ht="18.75" customHeight="1">
      <c r="A44" s="8"/>
      <c r="B44" s="9" t="s">
        <v>19</v>
      </c>
      <c r="C44" s="1" t="s">
        <v>22</v>
      </c>
      <c r="D44" s="41">
        <v>35</v>
      </c>
      <c r="E44" s="2" t="s">
        <v>57</v>
      </c>
      <c r="F44" s="16">
        <v>405</v>
      </c>
      <c r="G44" s="18">
        <f t="shared" si="0"/>
        <v>326</v>
      </c>
      <c r="H44" s="18">
        <f t="shared" si="1"/>
        <v>79</v>
      </c>
      <c r="M44" s="57"/>
      <c r="N44" s="58"/>
      <c r="O44" s="57"/>
    </row>
    <row r="45" spans="1:15" ht="18.75" customHeight="1">
      <c r="A45" s="8"/>
      <c r="B45" s="9" t="s">
        <v>19</v>
      </c>
      <c r="C45" s="1" t="s">
        <v>22</v>
      </c>
      <c r="D45" s="41">
        <v>36</v>
      </c>
      <c r="E45" s="2" t="s">
        <v>41</v>
      </c>
      <c r="F45" s="16">
        <v>405</v>
      </c>
      <c r="G45" s="18">
        <f t="shared" si="0"/>
        <v>326</v>
      </c>
      <c r="H45" s="18">
        <f t="shared" si="1"/>
        <v>79</v>
      </c>
      <c r="M45" s="57"/>
      <c r="N45" s="57"/>
      <c r="O45" s="57"/>
    </row>
    <row r="46" spans="1:8" ht="18.75" customHeight="1">
      <c r="A46" s="8"/>
      <c r="B46" s="9" t="s">
        <v>19</v>
      </c>
      <c r="C46" s="1" t="s">
        <v>22</v>
      </c>
      <c r="D46" s="41">
        <v>37</v>
      </c>
      <c r="E46" s="2" t="s">
        <v>33</v>
      </c>
      <c r="F46" s="16">
        <v>405</v>
      </c>
      <c r="G46" s="18">
        <f t="shared" si="0"/>
        <v>326</v>
      </c>
      <c r="H46" s="18">
        <f t="shared" si="1"/>
        <v>79</v>
      </c>
    </row>
    <row r="47" spans="1:8" ht="18.75" customHeight="1">
      <c r="A47" s="8"/>
      <c r="B47" s="9" t="s">
        <v>19</v>
      </c>
      <c r="C47" s="1" t="s">
        <v>22</v>
      </c>
      <c r="D47" s="41">
        <v>38</v>
      </c>
      <c r="E47" s="2" t="s">
        <v>32</v>
      </c>
      <c r="F47" s="16">
        <v>405</v>
      </c>
      <c r="G47" s="18">
        <f t="shared" si="0"/>
        <v>326</v>
      </c>
      <c r="H47" s="18">
        <f t="shared" si="1"/>
        <v>79</v>
      </c>
    </row>
    <row r="48" spans="1:8" ht="18.75" customHeight="1">
      <c r="A48" s="8"/>
      <c r="B48" s="9" t="s">
        <v>19</v>
      </c>
      <c r="C48" s="1" t="s">
        <v>22</v>
      </c>
      <c r="D48" s="41">
        <v>39</v>
      </c>
      <c r="E48" s="2" t="s">
        <v>56</v>
      </c>
      <c r="F48" s="16">
        <v>405</v>
      </c>
      <c r="G48" s="18">
        <f t="shared" si="0"/>
        <v>326</v>
      </c>
      <c r="H48" s="18">
        <f t="shared" si="1"/>
        <v>79</v>
      </c>
    </row>
    <row r="49" spans="1:8" ht="18.75" customHeight="1">
      <c r="A49" s="8"/>
      <c r="B49" s="9" t="s">
        <v>19</v>
      </c>
      <c r="C49" s="1" t="s">
        <v>22</v>
      </c>
      <c r="D49" s="41">
        <v>40</v>
      </c>
      <c r="E49" s="2" t="s">
        <v>30</v>
      </c>
      <c r="F49" s="16">
        <v>405</v>
      </c>
      <c r="G49" s="18">
        <f t="shared" si="0"/>
        <v>326</v>
      </c>
      <c r="H49" s="18">
        <f t="shared" si="1"/>
        <v>79</v>
      </c>
    </row>
    <row r="50" spans="1:8" ht="18.75" customHeight="1">
      <c r="A50" s="8"/>
      <c r="B50" s="9" t="s">
        <v>19</v>
      </c>
      <c r="C50" s="1" t="s">
        <v>22</v>
      </c>
      <c r="D50" s="41">
        <v>41</v>
      </c>
      <c r="E50" s="2" t="s">
        <v>36</v>
      </c>
      <c r="F50" s="16">
        <v>405</v>
      </c>
      <c r="G50" s="18">
        <f t="shared" si="0"/>
        <v>326</v>
      </c>
      <c r="H50" s="18">
        <f t="shared" si="1"/>
        <v>79</v>
      </c>
    </row>
    <row r="51" spans="1:8" ht="15.75">
      <c r="A51" s="8"/>
      <c r="B51" s="9" t="s">
        <v>19</v>
      </c>
      <c r="C51" s="1" t="s">
        <v>22</v>
      </c>
      <c r="D51" s="41">
        <v>42</v>
      </c>
      <c r="E51" s="2" t="s">
        <v>38</v>
      </c>
      <c r="F51" s="16">
        <v>405</v>
      </c>
      <c r="G51" s="18">
        <f t="shared" si="0"/>
        <v>326</v>
      </c>
      <c r="H51" s="18">
        <f t="shared" si="1"/>
        <v>79</v>
      </c>
    </row>
    <row r="52" spans="1:8" ht="31.5">
      <c r="A52" s="8"/>
      <c r="B52" s="31" t="s">
        <v>19</v>
      </c>
      <c r="C52" s="30" t="s">
        <v>22</v>
      </c>
      <c r="D52" s="41">
        <v>43</v>
      </c>
      <c r="E52" s="52" t="s">
        <v>31</v>
      </c>
      <c r="F52" s="16">
        <v>405</v>
      </c>
      <c r="G52" s="30">
        <f t="shared" si="0"/>
        <v>326</v>
      </c>
      <c r="H52" s="30">
        <f t="shared" si="1"/>
        <v>79</v>
      </c>
    </row>
    <row r="53" spans="1:8" ht="18.75" customHeight="1">
      <c r="A53" s="48"/>
      <c r="B53" s="49"/>
      <c r="C53" s="49"/>
      <c r="D53" s="50"/>
      <c r="E53" s="53" t="s">
        <v>63</v>
      </c>
      <c r="F53" s="51">
        <f>SUM(F10:F52)</f>
        <v>17415</v>
      </c>
      <c r="G53" s="42">
        <f>SUM(G10:G52)</f>
        <v>14018</v>
      </c>
      <c r="H53" s="42">
        <f>SUM(H10:H52)</f>
        <v>3397</v>
      </c>
    </row>
    <row r="54" spans="1:6" ht="15.75">
      <c r="A54" s="12"/>
      <c r="B54" s="62"/>
      <c r="C54" s="63"/>
      <c r="D54" s="63"/>
      <c r="E54" s="63"/>
      <c r="F54" s="13"/>
    </row>
    <row r="55" spans="1:6" ht="15.75">
      <c r="A55" s="12"/>
      <c r="B55" s="64" t="s">
        <v>59</v>
      </c>
      <c r="C55" s="64"/>
      <c r="D55" s="64"/>
      <c r="E55" s="64"/>
      <c r="F55" s="13"/>
    </row>
    <row r="56" spans="1:8" ht="31.5">
      <c r="A56" s="38"/>
      <c r="B56" s="43" t="s">
        <v>24</v>
      </c>
      <c r="C56" s="43" t="s">
        <v>25</v>
      </c>
      <c r="D56" s="44" t="s">
        <v>68</v>
      </c>
      <c r="E56" s="43" t="s">
        <v>26</v>
      </c>
      <c r="F56" s="43" t="s">
        <v>11</v>
      </c>
      <c r="G56" s="45">
        <v>1100</v>
      </c>
      <c r="H56" s="46">
        <v>1200</v>
      </c>
    </row>
    <row r="57" spans="1:8" ht="15.75">
      <c r="A57" s="39"/>
      <c r="B57" s="20" t="s">
        <v>19</v>
      </c>
      <c r="C57" s="7" t="s">
        <v>27</v>
      </c>
      <c r="D57" s="14">
        <v>1</v>
      </c>
      <c r="E57" s="14" t="s">
        <v>61</v>
      </c>
      <c r="F57" s="14">
        <v>202.5</v>
      </c>
      <c r="G57" s="14">
        <f aca="true" t="shared" si="2" ref="G57:G68">ROUND(F57/1.2409,0)</f>
        <v>163</v>
      </c>
      <c r="H57" s="14">
        <f aca="true" t="shared" si="3" ref="H57:H68">F57-G57</f>
        <v>39.5</v>
      </c>
    </row>
    <row r="58" spans="1:8" ht="15.75">
      <c r="A58" s="39"/>
      <c r="B58" s="20" t="s">
        <v>19</v>
      </c>
      <c r="C58" s="7" t="s">
        <v>27</v>
      </c>
      <c r="D58" s="14">
        <v>2</v>
      </c>
      <c r="E58" s="14" t="s">
        <v>96</v>
      </c>
      <c r="F58" s="14">
        <v>202.5</v>
      </c>
      <c r="G58" s="14">
        <f t="shared" si="2"/>
        <v>163</v>
      </c>
      <c r="H58" s="14">
        <f t="shared" si="3"/>
        <v>39.5</v>
      </c>
    </row>
    <row r="59" spans="1:8" ht="15.75">
      <c r="A59" s="39"/>
      <c r="B59" s="20" t="s">
        <v>19</v>
      </c>
      <c r="C59" s="7" t="s">
        <v>69</v>
      </c>
      <c r="D59" s="14">
        <v>3</v>
      </c>
      <c r="E59" s="14" t="s">
        <v>54</v>
      </c>
      <c r="F59" s="14">
        <v>202.5</v>
      </c>
      <c r="G59" s="14">
        <f t="shared" si="2"/>
        <v>163</v>
      </c>
      <c r="H59" s="14">
        <f t="shared" si="3"/>
        <v>39.5</v>
      </c>
    </row>
    <row r="60" spans="1:8" ht="16.5" thickBot="1">
      <c r="A60" s="39"/>
      <c r="B60" s="20"/>
      <c r="C60" s="7" t="s">
        <v>69</v>
      </c>
      <c r="D60" s="14">
        <v>4</v>
      </c>
      <c r="E60" s="59" t="s">
        <v>88</v>
      </c>
      <c r="F60" s="14">
        <v>202.5</v>
      </c>
      <c r="G60" s="14">
        <f t="shared" si="2"/>
        <v>163</v>
      </c>
      <c r="H60" s="14">
        <f>F60-G60</f>
        <v>39.5</v>
      </c>
    </row>
    <row r="61" spans="1:8" ht="15.75">
      <c r="A61" s="39"/>
      <c r="B61" s="20" t="s">
        <v>19</v>
      </c>
      <c r="C61" s="7" t="s">
        <v>69</v>
      </c>
      <c r="D61" s="14">
        <v>5</v>
      </c>
      <c r="E61" s="14" t="s">
        <v>60</v>
      </c>
      <c r="F61" s="14">
        <v>202.5</v>
      </c>
      <c r="G61" s="14">
        <f>ROUND(F61/1.2409,0)</f>
        <v>163</v>
      </c>
      <c r="H61" s="14">
        <f>F61-G61</f>
        <v>39.5</v>
      </c>
    </row>
    <row r="62" spans="1:8" ht="16.5" thickBot="1">
      <c r="A62" s="39"/>
      <c r="B62" s="20"/>
      <c r="C62" s="7" t="s">
        <v>69</v>
      </c>
      <c r="D62" s="14">
        <v>6</v>
      </c>
      <c r="E62" s="60" t="s">
        <v>89</v>
      </c>
      <c r="F62" s="14">
        <v>202.5</v>
      </c>
      <c r="G62" s="14">
        <f>ROUND(F62/1.2409,0)</f>
        <v>163</v>
      </c>
      <c r="H62" s="14">
        <f>F62-G62</f>
        <v>39.5</v>
      </c>
    </row>
    <row r="63" spans="1:8" ht="15.75">
      <c r="A63" s="39"/>
      <c r="B63" s="20" t="s">
        <v>19</v>
      </c>
      <c r="C63" s="7" t="s">
        <v>69</v>
      </c>
      <c r="D63" s="14">
        <v>7</v>
      </c>
      <c r="E63" s="14" t="s">
        <v>49</v>
      </c>
      <c r="F63" s="14">
        <v>202.5</v>
      </c>
      <c r="G63" s="14">
        <f t="shared" si="2"/>
        <v>163</v>
      </c>
      <c r="H63" s="14">
        <f t="shared" si="3"/>
        <v>39.5</v>
      </c>
    </row>
    <row r="64" spans="1:8" ht="15.75">
      <c r="A64" s="39"/>
      <c r="B64" s="20" t="s">
        <v>19</v>
      </c>
      <c r="C64" s="7" t="s">
        <v>69</v>
      </c>
      <c r="D64" s="14">
        <v>8</v>
      </c>
      <c r="E64" s="14" t="s">
        <v>50</v>
      </c>
      <c r="F64" s="14">
        <v>202.5</v>
      </c>
      <c r="G64" s="14">
        <f t="shared" si="2"/>
        <v>163</v>
      </c>
      <c r="H64" s="14">
        <f t="shared" si="3"/>
        <v>39.5</v>
      </c>
    </row>
    <row r="65" spans="1:8" ht="15.75">
      <c r="A65" s="39"/>
      <c r="B65" s="20"/>
      <c r="C65" s="7" t="s">
        <v>69</v>
      </c>
      <c r="D65" s="14">
        <v>9</v>
      </c>
      <c r="E65" s="14" t="s">
        <v>87</v>
      </c>
      <c r="F65" s="14">
        <v>202.5</v>
      </c>
      <c r="G65" s="14">
        <f t="shared" si="2"/>
        <v>163</v>
      </c>
      <c r="H65" s="14">
        <f t="shared" si="3"/>
        <v>39.5</v>
      </c>
    </row>
    <row r="66" spans="1:8" ht="15.75">
      <c r="A66" s="39"/>
      <c r="B66" s="20"/>
      <c r="C66" s="7" t="s">
        <v>70</v>
      </c>
      <c r="D66" s="14">
        <v>10</v>
      </c>
      <c r="E66" s="14" t="s">
        <v>90</v>
      </c>
      <c r="F66" s="14">
        <v>202.5</v>
      </c>
      <c r="G66" s="14">
        <f t="shared" si="2"/>
        <v>163</v>
      </c>
      <c r="H66" s="14">
        <f t="shared" si="3"/>
        <v>39.5</v>
      </c>
    </row>
    <row r="67" spans="1:8" ht="15.75">
      <c r="A67" s="39"/>
      <c r="B67" s="20" t="s">
        <v>19</v>
      </c>
      <c r="C67" s="7" t="s">
        <v>70</v>
      </c>
      <c r="D67" s="14">
        <v>11</v>
      </c>
      <c r="E67" s="14" t="s">
        <v>51</v>
      </c>
      <c r="F67" s="14">
        <v>202.5</v>
      </c>
      <c r="G67" s="14">
        <f t="shared" si="2"/>
        <v>163</v>
      </c>
      <c r="H67" s="14">
        <f t="shared" si="3"/>
        <v>39.5</v>
      </c>
    </row>
    <row r="68" spans="1:8" ht="15.75">
      <c r="A68" s="39"/>
      <c r="B68" s="20"/>
      <c r="C68" s="7" t="s">
        <v>91</v>
      </c>
      <c r="D68" s="14">
        <v>12</v>
      </c>
      <c r="E68" s="14" t="s">
        <v>92</v>
      </c>
      <c r="F68" s="14">
        <v>202.5</v>
      </c>
      <c r="G68" s="14">
        <f t="shared" si="2"/>
        <v>163</v>
      </c>
      <c r="H68" s="14">
        <f t="shared" si="3"/>
        <v>39.5</v>
      </c>
    </row>
    <row r="69" spans="1:8" ht="15.75">
      <c r="A69" s="39"/>
      <c r="B69" s="20" t="s">
        <v>19</v>
      </c>
      <c r="C69" s="7" t="s">
        <v>71</v>
      </c>
      <c r="D69" s="14">
        <v>13</v>
      </c>
      <c r="E69" s="14" t="s">
        <v>53</v>
      </c>
      <c r="F69" s="14">
        <v>202.5</v>
      </c>
      <c r="G69" s="14">
        <f>ROUND(F69/1.2409,0)</f>
        <v>163</v>
      </c>
      <c r="H69" s="14">
        <f>F69-G69</f>
        <v>39.5</v>
      </c>
    </row>
    <row r="70" spans="1:8" ht="15.75">
      <c r="A70" s="39"/>
      <c r="B70" s="20"/>
      <c r="C70" s="7" t="s">
        <v>71</v>
      </c>
      <c r="D70" s="14">
        <v>14</v>
      </c>
      <c r="E70" s="14" t="s">
        <v>28</v>
      </c>
      <c r="F70" s="14">
        <v>202.5</v>
      </c>
      <c r="G70" s="14">
        <f>ROUND(F70/1.2409,0)</f>
        <v>163</v>
      </c>
      <c r="H70" s="14">
        <f>F70-G70</f>
        <v>39.5</v>
      </c>
    </row>
    <row r="71" spans="1:8" ht="15.75">
      <c r="A71" s="39"/>
      <c r="B71" s="20" t="s">
        <v>19</v>
      </c>
      <c r="C71" s="7" t="s">
        <v>71</v>
      </c>
      <c r="D71" s="14">
        <v>15</v>
      </c>
      <c r="E71" s="14" t="s">
        <v>52</v>
      </c>
      <c r="F71" s="14">
        <v>202.5</v>
      </c>
      <c r="G71" s="14">
        <f>ROUND(F71/1.2409,0)</f>
        <v>163</v>
      </c>
      <c r="H71" s="14">
        <f>F71-G71</f>
        <v>39.5</v>
      </c>
    </row>
    <row r="72" spans="1:8" ht="15.75">
      <c r="A72" s="39"/>
      <c r="B72" s="15"/>
      <c r="C72" s="15"/>
      <c r="D72" s="14"/>
      <c r="E72" s="26" t="s">
        <v>64</v>
      </c>
      <c r="F72" s="14">
        <f>SUM(F57:F71)</f>
        <v>3037.5</v>
      </c>
      <c r="G72" s="27">
        <f>SUM(G57:G71)</f>
        <v>2445</v>
      </c>
      <c r="H72" s="27">
        <f>SUM(H57:H71)</f>
        <v>592.5</v>
      </c>
    </row>
    <row r="73" spans="1:8" ht="15.75">
      <c r="A73" s="39"/>
      <c r="B73" s="3"/>
      <c r="C73" s="19"/>
      <c r="D73" s="17"/>
      <c r="E73" s="22" t="s">
        <v>65</v>
      </c>
      <c r="F73" s="40">
        <f>F53+F72</f>
        <v>20452.5</v>
      </c>
      <c r="G73" s="40">
        <f>G53+G72</f>
        <v>16463</v>
      </c>
      <c r="H73" s="40">
        <f>H53+H72</f>
        <v>3989.5</v>
      </c>
    </row>
    <row r="74" spans="2:4" ht="15.75">
      <c r="B74" s="21" t="s">
        <v>19</v>
      </c>
      <c r="C74" s="22" t="s">
        <v>62</v>
      </c>
      <c r="D74" s="47">
        <f>D52+D71</f>
        <v>58</v>
      </c>
    </row>
    <row r="75" spans="4:8" ht="15.75">
      <c r="D75" s="28"/>
      <c r="E75" s="54" t="s">
        <v>1</v>
      </c>
      <c r="F75" s="55">
        <f>F22</f>
        <v>405</v>
      </c>
      <c r="G75" s="55">
        <f>ROUND(F75/1.2409,0)</f>
        <v>326</v>
      </c>
      <c r="H75" s="55">
        <f>SUM(F75-G75)</f>
        <v>79</v>
      </c>
    </row>
    <row r="76" spans="5:8" ht="15.75">
      <c r="E76" s="54" t="s">
        <v>2</v>
      </c>
      <c r="F76" s="55">
        <f>SUM(F23:F24,F59)</f>
        <v>1012.5</v>
      </c>
      <c r="G76" s="55">
        <f aca="true" t="shared" si="4" ref="G76:G85">ROUND(F76/1.2409,0)</f>
        <v>816</v>
      </c>
      <c r="H76" s="55">
        <f aca="true" t="shared" si="5" ref="H76:H87">SUM(F76-G76)</f>
        <v>196.5</v>
      </c>
    </row>
    <row r="77" spans="5:8" ht="15.75">
      <c r="E77" s="54" t="s">
        <v>3</v>
      </c>
      <c r="F77" s="55">
        <f>SUM(F12,F25)</f>
        <v>810</v>
      </c>
      <c r="G77" s="55">
        <f t="shared" si="4"/>
        <v>653</v>
      </c>
      <c r="H77" s="55">
        <f t="shared" si="5"/>
        <v>157</v>
      </c>
    </row>
    <row r="78" spans="5:8" ht="15.75">
      <c r="E78" s="54" t="s">
        <v>93</v>
      </c>
      <c r="F78" s="55">
        <f>SUM(F13+F26+F65)</f>
        <v>1012.5</v>
      </c>
      <c r="G78" s="55">
        <f t="shared" si="4"/>
        <v>816</v>
      </c>
      <c r="H78" s="55">
        <f t="shared" si="5"/>
        <v>196.5</v>
      </c>
    </row>
    <row r="79" spans="5:8" ht="15.75">
      <c r="E79" s="54" t="s">
        <v>4</v>
      </c>
      <c r="F79" s="27">
        <f>F69</f>
        <v>202.5</v>
      </c>
      <c r="G79" s="55">
        <f t="shared" si="4"/>
        <v>163</v>
      </c>
      <c r="H79" s="55">
        <f t="shared" si="5"/>
        <v>39.5</v>
      </c>
    </row>
    <row r="80" spans="5:8" ht="15.75">
      <c r="E80" s="54" t="s">
        <v>94</v>
      </c>
      <c r="F80" s="27">
        <f>SUM(F14+F27+F28+F29+F30+F60+F66)</f>
        <v>2430</v>
      </c>
      <c r="G80" s="55">
        <f t="shared" si="4"/>
        <v>1958</v>
      </c>
      <c r="H80" s="55">
        <f t="shared" si="5"/>
        <v>472</v>
      </c>
    </row>
    <row r="81" spans="5:8" ht="15.75">
      <c r="E81" s="54" t="s">
        <v>5</v>
      </c>
      <c r="F81" s="55">
        <f>SUM(F15,F31:F32,F61)</f>
        <v>1417.5</v>
      </c>
      <c r="G81" s="55">
        <f t="shared" si="4"/>
        <v>1142</v>
      </c>
      <c r="H81" s="55">
        <f t="shared" si="5"/>
        <v>275.5</v>
      </c>
    </row>
    <row r="82" spans="5:8" ht="15.75">
      <c r="E82" s="54" t="s">
        <v>6</v>
      </c>
      <c r="F82" s="55">
        <f>SUM(F17,F37:F38)</f>
        <v>1215</v>
      </c>
      <c r="G82" s="55">
        <f t="shared" si="4"/>
        <v>979</v>
      </c>
      <c r="H82" s="55">
        <f t="shared" si="5"/>
        <v>236</v>
      </c>
    </row>
    <row r="83" spans="5:8" ht="15.75">
      <c r="E83" s="54" t="s">
        <v>73</v>
      </c>
      <c r="F83" s="55">
        <f>F33+F58</f>
        <v>607.5</v>
      </c>
      <c r="G83" s="55">
        <f t="shared" si="4"/>
        <v>490</v>
      </c>
      <c r="H83" s="55">
        <f t="shared" si="5"/>
        <v>117.5</v>
      </c>
    </row>
    <row r="84" spans="5:8" ht="15.75">
      <c r="E84" s="54" t="s">
        <v>95</v>
      </c>
      <c r="F84" s="55">
        <f>SUM(F16+F34+F35+F36+F42+F43+F62+F68)</f>
        <v>2835</v>
      </c>
      <c r="G84" s="55">
        <f t="shared" si="4"/>
        <v>2285</v>
      </c>
      <c r="H84" s="55">
        <f t="shared" si="5"/>
        <v>550</v>
      </c>
    </row>
    <row r="85" spans="5:8" ht="15.75">
      <c r="E85" s="54" t="s">
        <v>7</v>
      </c>
      <c r="F85" s="55">
        <f>SUM(F44:F45)</f>
        <v>810</v>
      </c>
      <c r="G85" s="55">
        <f t="shared" si="4"/>
        <v>653</v>
      </c>
      <c r="H85" s="55">
        <f t="shared" si="5"/>
        <v>157</v>
      </c>
    </row>
    <row r="86" spans="5:8" ht="15.75">
      <c r="E86" s="54" t="s">
        <v>8</v>
      </c>
      <c r="F86" s="55">
        <f>F46</f>
        <v>405</v>
      </c>
      <c r="G86" s="55">
        <f>ROUND(F86/1.2409,0)</f>
        <v>326</v>
      </c>
      <c r="H86" s="55">
        <f t="shared" si="5"/>
        <v>79</v>
      </c>
    </row>
    <row r="87" spans="5:8" ht="15.75">
      <c r="E87" s="54" t="s">
        <v>9</v>
      </c>
      <c r="F87" s="55">
        <f>SUM(F20,F47:F48)</f>
        <v>1215</v>
      </c>
      <c r="G87" s="55">
        <f>ROUND(F87/1.2409,0)</f>
        <v>979</v>
      </c>
      <c r="H87" s="55">
        <f t="shared" si="5"/>
        <v>236</v>
      </c>
    </row>
    <row r="88" spans="5:8" ht="15.75">
      <c r="E88" s="54" t="s">
        <v>0</v>
      </c>
      <c r="F88" s="55">
        <f>SUM(F10+F11+F18+F19+F21+F39+F40+F41+F57+F63+F70)</f>
        <v>3847.5</v>
      </c>
      <c r="G88" s="55">
        <f>ROUND(F88/1.2409,0)</f>
        <v>3101</v>
      </c>
      <c r="H88" s="55">
        <f>SUM(F88-G88)</f>
        <v>746.5</v>
      </c>
    </row>
    <row r="89" spans="5:8" ht="15.75">
      <c r="E89" s="54" t="s">
        <v>10</v>
      </c>
      <c r="F89" s="55">
        <f>SUM(F49+F50+F51+F52+F64++F67+F71)</f>
        <v>2227.5</v>
      </c>
      <c r="G89" s="55">
        <f>ROUND(F89/1.2409,0)</f>
        <v>1795</v>
      </c>
      <c r="H89" s="55">
        <f>SUM(F89-G89)</f>
        <v>432.5</v>
      </c>
    </row>
    <row r="90" spans="5:8" ht="15.75">
      <c r="E90" s="56" t="s">
        <v>64</v>
      </c>
      <c r="F90" s="47">
        <f>SUM(F75:F89)</f>
        <v>20452.5</v>
      </c>
      <c r="G90" s="47">
        <f>SUM(G75:G89)</f>
        <v>16482</v>
      </c>
      <c r="H90" s="47">
        <f>SUM(F90-G90)</f>
        <v>3970.5</v>
      </c>
    </row>
    <row r="91" spans="5:8" ht="15.75">
      <c r="E91" s="23"/>
      <c r="F91" s="24"/>
      <c r="G91" s="24"/>
      <c r="H91" s="25"/>
    </row>
  </sheetData>
  <sheetProtection/>
  <autoFilter ref="A9:H53"/>
  <mergeCells count="3">
    <mergeCell ref="B54:E54"/>
    <mergeCell ref="B55:E55"/>
    <mergeCell ref="A7:H7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SarmiteK</dc:creator>
  <cp:keywords/>
  <dc:description/>
  <cp:lastModifiedBy>LindaV</cp:lastModifiedBy>
  <cp:lastPrinted>2022-06-27T12:52:57Z</cp:lastPrinted>
  <dcterms:created xsi:type="dcterms:W3CDTF">2012-11-14T08:42:32Z</dcterms:created>
  <dcterms:modified xsi:type="dcterms:W3CDTF">2022-06-27T12:52:58Z</dcterms:modified>
  <cp:category/>
  <cp:version/>
  <cp:contentType/>
  <cp:contentStatus/>
</cp:coreProperties>
</file>